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3. FINANCE\Budget &amp; Treasury\Finance\2016-2017 Monthly Reports\Quarterly Returns\Quarter 1\"/>
    </mc:Choice>
  </mc:AlternateContent>
  <bookViews>
    <workbookView xWindow="0" yWindow="0" windowWidth="15345" windowHeight="4635"/>
  </bookViews>
  <sheets>
    <sheet name="Dr Beyers Naude Local Mun" sheetId="12" r:id="rId1"/>
  </sheets>
  <definedNames>
    <definedName name="_xlnm.Print_Area" localSheetId="0">'Dr Beyers Naude Local Mun'!$A$1:$K$97</definedName>
  </definedNames>
  <calcPr calcId="152511"/>
</workbook>
</file>

<file path=xl/calcChain.xml><?xml version="1.0" encoding="utf-8"?>
<calcChain xmlns="http://schemas.openxmlformats.org/spreadsheetml/2006/main">
  <c r="H44" i="12" l="1"/>
  <c r="H39" i="12" s="1"/>
  <c r="H42" i="12"/>
  <c r="H41" i="12"/>
  <c r="G84" i="12"/>
  <c r="H84" i="12"/>
  <c r="I81" i="12" s="1"/>
  <c r="I84" i="12" s="1"/>
  <c r="G44" i="12"/>
  <c r="G43" i="12"/>
  <c r="G42" i="12"/>
  <c r="G41" i="12"/>
  <c r="G39" i="12"/>
  <c r="F44" i="12"/>
  <c r="I44" i="12" s="1"/>
  <c r="J44" i="12" s="1"/>
  <c r="F42" i="12"/>
  <c r="F41" i="12"/>
  <c r="F39" i="12" s="1"/>
  <c r="I39" i="12" s="1"/>
  <c r="J45" i="12" s="1"/>
  <c r="F43" i="12"/>
  <c r="I43" i="12" s="1"/>
  <c r="J43" i="12" s="1"/>
  <c r="G33" i="12"/>
  <c r="G76" i="12"/>
  <c r="I76" i="12" s="1"/>
  <c r="H76" i="12"/>
  <c r="F76" i="12"/>
  <c r="I45" i="12"/>
  <c r="I46" i="12"/>
  <c r="J46" i="12" s="1"/>
  <c r="I47" i="12"/>
  <c r="J47" i="12" s="1"/>
  <c r="G59" i="12"/>
  <c r="H59" i="12"/>
  <c r="F59" i="12"/>
  <c r="I22" i="12"/>
  <c r="I21" i="12"/>
  <c r="I23" i="12"/>
  <c r="G54" i="12"/>
  <c r="H54" i="12"/>
  <c r="I26" i="12"/>
  <c r="I27" i="12"/>
  <c r="I28" i="12"/>
  <c r="J28" i="12" s="1"/>
  <c r="I29" i="12"/>
  <c r="I78" i="12"/>
  <c r="F33" i="12"/>
  <c r="H33" i="12"/>
  <c r="I63" i="12"/>
  <c r="G49" i="12"/>
  <c r="H49" i="12"/>
  <c r="F49" i="12"/>
  <c r="I49" i="12" s="1"/>
  <c r="J52" i="12" s="1"/>
  <c r="I25" i="12"/>
  <c r="I24" i="12"/>
  <c r="I30" i="12"/>
  <c r="I42" i="12"/>
  <c r="J42" i="12" s="1"/>
  <c r="I51" i="12"/>
  <c r="I52" i="12"/>
  <c r="F54" i="12"/>
  <c r="I56" i="12"/>
  <c r="J56" i="12" s="1"/>
  <c r="J54" i="12" s="1"/>
  <c r="I57" i="12"/>
  <c r="I61" i="12"/>
  <c r="I62" i="12"/>
  <c r="I59" i="12" s="1"/>
  <c r="I64" i="12"/>
  <c r="F67" i="12"/>
  <c r="G67" i="12"/>
  <c r="H67" i="12"/>
  <c r="I69" i="12"/>
  <c r="I67" i="12" s="1"/>
  <c r="I70" i="12"/>
  <c r="I71" i="12"/>
  <c r="I72" i="12"/>
  <c r="I73" i="12"/>
  <c r="I74" i="12"/>
  <c r="I65" i="12"/>
  <c r="I20" i="12"/>
  <c r="I33" i="12" s="1"/>
  <c r="I54" i="12"/>
  <c r="J57" i="12"/>
  <c r="I41" i="12"/>
  <c r="J41" i="12" s="1"/>
  <c r="J74" i="12" l="1"/>
  <c r="J69" i="12"/>
  <c r="J67" i="12" s="1"/>
  <c r="J73" i="12"/>
  <c r="J64" i="12"/>
  <c r="J65" i="12"/>
  <c r="J61" i="12"/>
  <c r="J59" i="12" s="1"/>
  <c r="J62" i="12"/>
  <c r="J39" i="12"/>
  <c r="J71" i="12"/>
  <c r="J78" i="12"/>
  <c r="J76" i="12" s="1"/>
  <c r="G34" i="12"/>
  <c r="J21" i="12"/>
  <c r="J26" i="12"/>
  <c r="J23" i="12"/>
  <c r="J20" i="12"/>
  <c r="J27" i="12"/>
  <c r="I34" i="12"/>
  <c r="H34" i="12"/>
  <c r="J24" i="12"/>
  <c r="J30" i="12"/>
  <c r="J25" i="12"/>
  <c r="F34" i="12"/>
  <c r="J72" i="12"/>
  <c r="J70" i="12"/>
  <c r="J51" i="12"/>
  <c r="J49" i="12" s="1"/>
  <c r="J63" i="12"/>
  <c r="J29" i="12"/>
  <c r="J22" i="12"/>
  <c r="J33" i="12" l="1"/>
</calcChain>
</file>

<file path=xl/sharedStrings.xml><?xml version="1.0" encoding="utf-8"?>
<sst xmlns="http://schemas.openxmlformats.org/spreadsheetml/2006/main" count="63" uniqueCount="60">
  <si>
    <t>Leave paid</t>
  </si>
  <si>
    <t>Subsistence &amp; Traveling</t>
  </si>
  <si>
    <t>Capital payments</t>
  </si>
  <si>
    <t>External loans repaid</t>
  </si>
  <si>
    <t>Consumer deposits repaid (refunded)</t>
  </si>
  <si>
    <t>%</t>
  </si>
  <si>
    <t>Opening balance</t>
  </si>
  <si>
    <t>Receipts</t>
  </si>
  <si>
    <t>Payments</t>
  </si>
  <si>
    <r>
      <t xml:space="preserve">           </t>
    </r>
    <r>
      <rPr>
        <b/>
        <u/>
        <sz val="10"/>
        <rFont val="Arial"/>
        <family val="2"/>
      </rPr>
      <t>The Municipal Finance Management Act, 2003 (Act 56 of 2003) sections 11(4) and Government Gazette notice 26510 and 26511, refers</t>
    </r>
    <r>
      <rPr>
        <b/>
        <sz val="10"/>
        <rFont val="Arial"/>
        <family val="2"/>
      </rPr>
      <t xml:space="preserve">. </t>
    </r>
  </si>
  <si>
    <t>Details</t>
  </si>
  <si>
    <t>Notes</t>
  </si>
  <si>
    <t>Total</t>
  </si>
  <si>
    <t>Salaries, wages and allowances (excl. 'Leave paid')</t>
  </si>
  <si>
    <t>Councillors allowances or salaries</t>
  </si>
  <si>
    <t>Cash and creditor payments (excl. Subsistence &amp; Traveling)</t>
  </si>
  <si>
    <t>Investments made</t>
  </si>
  <si>
    <t>Statutory payments (incl. V.A.T.)</t>
  </si>
  <si>
    <t>Other payments</t>
  </si>
  <si>
    <t>Total payments</t>
  </si>
  <si>
    <r>
      <t>Notes to support figures in the report</t>
    </r>
    <r>
      <rPr>
        <b/>
        <sz val="11"/>
        <rFont val="Arial"/>
        <family val="2"/>
      </rPr>
      <t xml:space="preserve"> :</t>
    </r>
  </si>
  <si>
    <t>Salaries and wages by department or vote.</t>
  </si>
  <si>
    <t>Councilor salaries or allowances</t>
  </si>
  <si>
    <r>
      <t>Leave paid</t>
    </r>
    <r>
      <rPr>
        <i/>
        <sz val="10"/>
        <rFont val="Arial"/>
        <family val="2"/>
      </rPr>
      <t xml:space="preserve"> (Reason why)</t>
    </r>
  </si>
  <si>
    <t>To stay within Accrual Limit as per SALGBC Agreement</t>
  </si>
  <si>
    <t>Employee left or resigned.</t>
  </si>
  <si>
    <t>ABSA Bank</t>
  </si>
  <si>
    <r>
      <t>External loans repaid</t>
    </r>
    <r>
      <rPr>
        <sz val="10"/>
        <rFont val="Arial"/>
        <family val="2"/>
      </rPr>
      <t xml:space="preserve"> (detail please)</t>
    </r>
  </si>
  <si>
    <r>
      <t>Other payments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(details please)</t>
    </r>
  </si>
  <si>
    <t>Bank balances</t>
  </si>
  <si>
    <t xml:space="preserve">Capacity : </t>
  </si>
  <si>
    <t>Municipal Manager</t>
  </si>
  <si>
    <t>Corporate Support Services</t>
  </si>
  <si>
    <t>Mayor's &amp; Speaker's Offices</t>
  </si>
  <si>
    <t>Other Councillors</t>
  </si>
  <si>
    <t>Nedbank</t>
  </si>
  <si>
    <t>Standard Bank</t>
  </si>
  <si>
    <t>Investec Bank</t>
  </si>
  <si>
    <t>DBSA - Capital</t>
  </si>
  <si>
    <t>DBSA - Interest</t>
  </si>
  <si>
    <t>ABSA - Capital</t>
  </si>
  <si>
    <t>ABSA - Interest</t>
  </si>
  <si>
    <t>INCA - Capital</t>
  </si>
  <si>
    <t>INCA - Interest</t>
  </si>
  <si>
    <t>________________________</t>
  </si>
  <si>
    <t xml:space="preserve">Approved by : </t>
  </si>
  <si>
    <t>Date approved : __________________</t>
  </si>
  <si>
    <t>Financial Service</t>
  </si>
  <si>
    <t>Technical Service</t>
  </si>
  <si>
    <t>Creditors</t>
  </si>
  <si>
    <t xml:space="preserve">    </t>
  </si>
  <si>
    <t xml:space="preserve">Prepared by :  </t>
  </si>
  <si>
    <t>First National Bank</t>
  </si>
  <si>
    <t>é</t>
  </si>
  <si>
    <r>
      <t>EC101 - Dr Beyers Naud</t>
    </r>
    <r>
      <rPr>
        <sz val="18"/>
        <rFont val="Calibri"/>
        <family val="2"/>
      </rPr>
      <t>é</t>
    </r>
    <r>
      <rPr>
        <sz val="18"/>
        <rFont val="Arial"/>
        <family val="2"/>
      </rPr>
      <t xml:space="preserve"> Local Municipality</t>
    </r>
  </si>
  <si>
    <r>
      <t xml:space="preserve">                   </t>
    </r>
    <r>
      <rPr>
        <b/>
        <u/>
        <sz val="14"/>
        <rFont val="Arial"/>
        <family val="2"/>
      </rPr>
      <t>Consolidated report on bank withdrawals for the quarter ended 30 SEPTEMBER 2016</t>
    </r>
  </si>
  <si>
    <r>
      <t xml:space="preserve">Closing balance </t>
    </r>
    <r>
      <rPr>
        <i/>
        <sz val="9"/>
        <rFont val="ARIAL"/>
        <family val="2"/>
      </rPr>
      <t>(bank statements dated 31/09/2016 attached)</t>
    </r>
  </si>
  <si>
    <t xml:space="preserve">                     Anele Gcaleka</t>
  </si>
  <si>
    <t>Capacity : Finance Management Intern</t>
  </si>
  <si>
    <t>Date prepared : 22/02/2017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</si>
</sst>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_-* #,##0.00_-;\-* #,##0.00_-;_-* &quot;-&quot;??_-;_-@_-"/>
    <numFmt numFmtId="173" formatCode="[$-409]mmm\-yy;@"/>
    <numFmt numFmtId="174" formatCode="_ * #,##0_ ;_ * \-#,##0_ ;_ * &quot;-&quot;??_ ;_ @_ 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0"/>
      <name val="Arial"/>
    </font>
    <font>
      <sz val="10"/>
      <name val="Calibri"/>
      <family val="2"/>
    </font>
    <font>
      <sz val="1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 applyBorder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center"/>
    </xf>
    <xf numFmtId="0" fontId="0" fillId="0" borderId="9" xfId="0" applyBorder="1"/>
    <xf numFmtId="0" fontId="5" fillId="0" borderId="0" xfId="0" applyFont="1" applyBorder="1" applyAlignment="1"/>
    <xf numFmtId="0" fontId="6" fillId="0" borderId="0" xfId="0" applyFont="1" applyBorder="1"/>
    <xf numFmtId="0" fontId="3" fillId="0" borderId="8" xfId="0" applyFont="1" applyBorder="1"/>
    <xf numFmtId="0" fontId="9" fillId="0" borderId="8" xfId="0" applyFont="1" applyBorder="1"/>
    <xf numFmtId="0" fontId="9" fillId="0" borderId="0" xfId="0" applyFont="1" applyBorder="1" applyAlignment="1">
      <alignment horizontal="center"/>
    </xf>
    <xf numFmtId="173" fontId="9" fillId="0" borderId="0" xfId="0" applyNumberFormat="1" applyFont="1" applyBorder="1"/>
    <xf numFmtId="0" fontId="9" fillId="0" borderId="0" xfId="0" applyFont="1" applyAlignment="1">
      <alignment horizontal="right"/>
    </xf>
    <xf numFmtId="173" fontId="9" fillId="0" borderId="9" xfId="0" applyNumberFormat="1" applyFont="1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9" fontId="3" fillId="0" borderId="9" xfId="2" applyFont="1" applyBorder="1" applyAlignment="1">
      <alignment horizontal="center"/>
    </xf>
    <xf numFmtId="174" fontId="0" fillId="0" borderId="13" xfId="0" applyNumberFormat="1" applyBorder="1"/>
    <xf numFmtId="174" fontId="3" fillId="2" borderId="14" xfId="1" applyNumberFormat="1" applyFont="1" applyFill="1" applyBorder="1"/>
    <xf numFmtId="174" fontId="3" fillId="2" borderId="15" xfId="1" applyNumberFormat="1" applyFont="1" applyFill="1" applyBorder="1"/>
    <xf numFmtId="0" fontId="0" fillId="0" borderId="12" xfId="0" applyBorder="1" applyAlignment="1">
      <alignment horizontal="center"/>
    </xf>
    <xf numFmtId="0" fontId="10" fillId="0" borderId="0" xfId="0" applyFont="1" applyFill="1" applyBorder="1"/>
    <xf numFmtId="174" fontId="3" fillId="0" borderId="16" xfId="1" applyNumberFormat="1" applyFont="1" applyBorder="1"/>
    <xf numFmtId="9" fontId="3" fillId="0" borderId="16" xfId="2" applyFont="1" applyBorder="1" applyAlignment="1">
      <alignment horizontal="center"/>
    </xf>
    <xf numFmtId="9" fontId="3" fillId="0" borderId="0" xfId="2" applyFont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center"/>
    </xf>
    <xf numFmtId="0" fontId="9" fillId="0" borderId="1" xfId="0" applyFont="1" applyBorder="1"/>
    <xf numFmtId="0" fontId="9" fillId="2" borderId="19" xfId="0" applyFont="1" applyFill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8" fillId="0" borderId="1" xfId="0" applyFont="1" applyBorder="1"/>
    <xf numFmtId="0" fontId="0" fillId="2" borderId="0" xfId="0" applyFill="1" applyBorder="1"/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/>
    </xf>
    <xf numFmtId="174" fontId="3" fillId="0" borderId="0" xfId="1" applyNumberFormat="1" applyFont="1" applyBorder="1"/>
    <xf numFmtId="174" fontId="3" fillId="2" borderId="0" xfId="0" applyNumberFormat="1" applyFont="1" applyFill="1"/>
    <xf numFmtId="9" fontId="3" fillId="0" borderId="14" xfId="2" applyFont="1" applyBorder="1" applyAlignment="1">
      <alignment horizontal="center"/>
    </xf>
    <xf numFmtId="0" fontId="0" fillId="2" borderId="0" xfId="0" applyFill="1"/>
    <xf numFmtId="174" fontId="0" fillId="2" borderId="20" xfId="0" applyNumberFormat="1" applyFill="1" applyBorder="1"/>
    <xf numFmtId="174" fontId="0" fillId="2" borderId="13" xfId="0" applyNumberFormat="1" applyFill="1" applyBorder="1"/>
    <xf numFmtId="174" fontId="0" fillId="2" borderId="21" xfId="0" applyNumberFormat="1" applyFill="1" applyBorder="1"/>
    <xf numFmtId="174" fontId="0" fillId="2" borderId="0" xfId="0" applyNumberFormat="1" applyFill="1"/>
    <xf numFmtId="174" fontId="0" fillId="0" borderId="0" xfId="0" applyNumberFormat="1" applyBorder="1"/>
    <xf numFmtId="174" fontId="3" fillId="0" borderId="0" xfId="0" applyNumberFormat="1" applyFont="1" applyBorder="1"/>
    <xf numFmtId="174" fontId="0" fillId="0" borderId="2" xfId="0" applyNumberFormat="1" applyBorder="1"/>
    <xf numFmtId="174" fontId="0" fillId="2" borderId="14" xfId="0" applyNumberFormat="1" applyFill="1" applyBorder="1"/>
    <xf numFmtId="0" fontId="0" fillId="0" borderId="2" xfId="0" applyBorder="1" applyAlignment="1">
      <alignment horizontal="center"/>
    </xf>
    <xf numFmtId="174" fontId="0" fillId="0" borderId="11" xfId="0" applyNumberFormat="1" applyBorder="1"/>
    <xf numFmtId="174" fontId="0" fillId="0" borderId="0" xfId="0" applyNumberFormat="1"/>
    <xf numFmtId="174" fontId="3" fillId="2" borderId="0" xfId="1" applyNumberFormat="1" applyFont="1" applyFill="1" applyBorder="1"/>
    <xf numFmtId="174" fontId="0" fillId="0" borderId="21" xfId="0" applyNumberFormat="1" applyBorder="1"/>
    <xf numFmtId="174" fontId="3" fillId="2" borderId="0" xfId="0" applyNumberFormat="1" applyFont="1" applyFill="1" applyBorder="1"/>
    <xf numFmtId="9" fontId="3" fillId="0" borderId="14" xfId="2" applyFont="1" applyBorder="1"/>
    <xf numFmtId="174" fontId="13" fillId="0" borderId="13" xfId="1" applyNumberFormat="1" applyFont="1" applyBorder="1"/>
    <xf numFmtId="174" fontId="13" fillId="0" borderId="21" xfId="1" applyNumberFormat="1" applyFont="1" applyBorder="1"/>
    <xf numFmtId="174" fontId="13" fillId="0" borderId="0" xfId="1" applyNumberFormat="1" applyFont="1" applyBorder="1"/>
    <xf numFmtId="174" fontId="13" fillId="0" borderId="14" xfId="1" applyNumberFormat="1" applyFont="1" applyBorder="1" applyAlignment="1">
      <alignment horizontal="center"/>
    </xf>
    <xf numFmtId="9" fontId="13" fillId="0" borderId="14" xfId="2" applyFont="1" applyBorder="1" applyAlignment="1">
      <alignment horizontal="center"/>
    </xf>
    <xf numFmtId="0" fontId="1" fillId="0" borderId="1" xfId="0" applyFont="1" applyBorder="1"/>
    <xf numFmtId="174" fontId="1" fillId="2" borderId="0" xfId="0" applyNumberFormat="1" applyFont="1" applyFill="1" applyBorder="1"/>
    <xf numFmtId="9" fontId="13" fillId="0" borderId="15" xfId="2" applyFont="1" applyBorder="1" applyAlignment="1">
      <alignment horizontal="center"/>
    </xf>
    <xf numFmtId="9" fontId="13" fillId="0" borderId="0" xfId="2" applyFont="1" applyBorder="1"/>
    <xf numFmtId="9" fontId="13" fillId="0" borderId="11" xfId="2" applyFont="1" applyBorder="1"/>
    <xf numFmtId="9" fontId="13" fillId="0" borderId="0" xfId="2" applyFont="1"/>
    <xf numFmtId="174" fontId="0" fillId="0" borderId="3" xfId="0" applyNumberFormat="1" applyBorder="1"/>
    <xf numFmtId="174" fontId="0" fillId="0" borderId="1" xfId="0" applyNumberFormat="1" applyBorder="1"/>
    <xf numFmtId="174" fontId="0" fillId="2" borderId="18" xfId="0" applyNumberFormat="1" applyFill="1" applyBorder="1"/>
    <xf numFmtId="0" fontId="0" fillId="0" borderId="0" xfId="0" applyFill="1" applyBorder="1"/>
    <xf numFmtId="0" fontId="0" fillId="0" borderId="1" xfId="0" applyFill="1" applyBorder="1"/>
    <xf numFmtId="0" fontId="3" fillId="0" borderId="0" xfId="0" applyFont="1" applyFill="1" applyBorder="1" applyAlignment="1">
      <alignment horizontal="center"/>
    </xf>
    <xf numFmtId="174" fontId="3" fillId="2" borderId="18" xfId="1" applyNumberFormat="1" applyFont="1" applyFill="1" applyBorder="1"/>
    <xf numFmtId="0" fontId="0" fillId="0" borderId="8" xfId="0" applyFill="1" applyBorder="1"/>
    <xf numFmtId="0" fontId="0" fillId="0" borderId="0" xfId="0" applyFill="1" applyBorder="1" applyAlignment="1">
      <alignment horizontal="center"/>
    </xf>
    <xf numFmtId="174" fontId="13" fillId="0" borderId="20" xfId="1" applyNumberFormat="1" applyFont="1" applyFill="1" applyBorder="1"/>
    <xf numFmtId="174" fontId="0" fillId="2" borderId="15" xfId="0" applyNumberFormat="1" applyFill="1" applyBorder="1"/>
    <xf numFmtId="174" fontId="0" fillId="0" borderId="17" xfId="0" applyNumberFormat="1" applyBorder="1"/>
    <xf numFmtId="174" fontId="0" fillId="0" borderId="18" xfId="0" applyNumberFormat="1" applyBorder="1"/>
    <xf numFmtId="174" fontId="0" fillId="0" borderId="14" xfId="0" applyNumberFormat="1" applyBorder="1"/>
    <xf numFmtId="0" fontId="1" fillId="0" borderId="0" xfId="0" applyFont="1" applyBorder="1"/>
    <xf numFmtId="0" fontId="1" fillId="0" borderId="0" xfId="0" applyFont="1" applyFill="1" applyBorder="1"/>
    <xf numFmtId="174" fontId="1" fillId="0" borderId="20" xfId="1" applyNumberFormat="1" applyFont="1" applyBorder="1"/>
    <xf numFmtId="174" fontId="0" fillId="0" borderId="21" xfId="0" applyNumberFormat="1" applyFill="1" applyBorder="1" applyAlignment="1">
      <alignment horizontal="right"/>
    </xf>
    <xf numFmtId="174" fontId="0" fillId="0" borderId="21" xfId="0" applyNumberFormat="1" applyFill="1" applyBorder="1"/>
    <xf numFmtId="174" fontId="0" fillId="2" borderId="0" xfId="0" applyNumberFormat="1" applyFill="1" applyBorder="1"/>
    <xf numFmtId="174" fontId="3" fillId="0" borderId="19" xfId="1" applyNumberFormat="1" applyFont="1" applyBorder="1"/>
    <xf numFmtId="174" fontId="13" fillId="0" borderId="19" xfId="1" applyNumberFormat="1" applyFont="1" applyBorder="1"/>
    <xf numFmtId="174" fontId="0" fillId="0" borderId="19" xfId="1" applyNumberFormat="1" applyFont="1" applyBorder="1"/>
    <xf numFmtId="174" fontId="0" fillId="0" borderId="4" xfId="0" applyNumberFormat="1" applyBorder="1"/>
    <xf numFmtId="174" fontId="0" fillId="0" borderId="15" xfId="0" applyNumberFormat="1" applyBorder="1"/>
    <xf numFmtId="174" fontId="3" fillId="2" borderId="22" xfId="0" applyNumberFormat="1" applyFont="1" applyFill="1" applyBorder="1"/>
    <xf numFmtId="174" fontId="3" fillId="2" borderId="19" xfId="0" applyNumberFormat="1" applyFont="1" applyFill="1" applyBorder="1"/>
    <xf numFmtId="174" fontId="0" fillId="0" borderId="20" xfId="0" applyNumberFormat="1" applyBorder="1"/>
    <xf numFmtId="174" fontId="0" fillId="2" borderId="19" xfId="0" applyNumberFormat="1" applyFill="1" applyBorder="1"/>
    <xf numFmtId="174" fontId="0" fillId="2" borderId="22" xfId="0" applyNumberFormat="1" applyFill="1" applyBorder="1"/>
    <xf numFmtId="174" fontId="13" fillId="0" borderId="19" xfId="1" applyNumberFormat="1" applyFont="1" applyFill="1" applyBorder="1"/>
    <xf numFmtId="0" fontId="14" fillId="0" borderId="0" xfId="0" applyFont="1"/>
    <xf numFmtId="173" fontId="9" fillId="0" borderId="17" xfId="0" applyNumberFormat="1" applyFont="1" applyFill="1" applyBorder="1"/>
    <xf numFmtId="174" fontId="1" fillId="0" borderId="0" xfId="0" applyNumberFormat="1" applyFont="1" applyFill="1" applyBorder="1"/>
    <xf numFmtId="174" fontId="1" fillId="3" borderId="0" xfId="0" applyNumberFormat="1" applyFont="1" applyFill="1" applyBorder="1"/>
    <xf numFmtId="173" fontId="9" fillId="3" borderId="17" xfId="0" applyNumberFormat="1" applyFont="1" applyFill="1" applyBorder="1"/>
    <xf numFmtId="173" fontId="9" fillId="3" borderId="18" xfId="0" applyNumberFormat="1" applyFont="1" applyFill="1" applyBorder="1"/>
    <xf numFmtId="0" fontId="3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L108"/>
  <sheetViews>
    <sheetView tabSelected="1" topLeftCell="A73" zoomScaleNormal="100" workbookViewId="0">
      <selection activeCell="C95" sqref="C95"/>
    </sheetView>
  </sheetViews>
  <sheetFormatPr defaultRowHeight="12.75" x14ac:dyDescent="0.2"/>
  <cols>
    <col min="1" max="1" width="4.7109375" customWidth="1"/>
    <col min="2" max="2" width="4.5703125" customWidth="1"/>
    <col min="3" max="3" width="55.28515625" customWidth="1"/>
    <col min="4" max="4" width="8.7109375" style="7" customWidth="1"/>
    <col min="5" max="5" width="10.7109375" customWidth="1"/>
    <col min="6" max="6" width="13.28515625" customWidth="1"/>
    <col min="7" max="7" width="13.5703125" customWidth="1"/>
    <col min="8" max="8" width="17.28515625" bestFit="1" customWidth="1"/>
    <col min="9" max="9" width="17.7109375" bestFit="1" customWidth="1"/>
    <col min="10" max="10" width="7.140625" customWidth="1"/>
    <col min="11" max="11" width="5.5703125" customWidth="1"/>
    <col min="13" max="13" width="12.7109375" bestFit="1" customWidth="1"/>
  </cols>
  <sheetData>
    <row r="1" spans="2:12" ht="13.5" thickBot="1" x14ac:dyDescent="0.25"/>
    <row r="2" spans="2:12" x14ac:dyDescent="0.2">
      <c r="B2" s="8"/>
      <c r="C2" s="9"/>
      <c r="D2" s="10"/>
      <c r="E2" s="9"/>
      <c r="F2" s="9"/>
      <c r="G2" s="9"/>
      <c r="H2" s="9"/>
      <c r="I2" s="9"/>
      <c r="J2" s="9"/>
      <c r="K2" s="11"/>
    </row>
    <row r="3" spans="2:12" x14ac:dyDescent="0.2">
      <c r="B3" s="12"/>
      <c r="C3" s="2"/>
      <c r="D3" s="13"/>
      <c r="E3" s="2"/>
      <c r="F3" s="2"/>
      <c r="G3" s="2"/>
      <c r="H3" s="2"/>
      <c r="I3" s="2"/>
      <c r="J3" s="2"/>
      <c r="K3" s="14"/>
    </row>
    <row r="4" spans="2:12" x14ac:dyDescent="0.2">
      <c r="B4" s="12"/>
      <c r="C4" s="2"/>
      <c r="D4" s="13"/>
      <c r="E4" s="2"/>
      <c r="F4" s="2"/>
      <c r="G4" s="2"/>
      <c r="H4" s="2"/>
      <c r="I4" s="2"/>
      <c r="J4" s="2"/>
      <c r="K4" s="14"/>
    </row>
    <row r="5" spans="2:12" x14ac:dyDescent="0.2">
      <c r="B5" s="12"/>
      <c r="C5" s="2"/>
      <c r="D5" s="13"/>
      <c r="E5" s="2"/>
      <c r="F5" s="2"/>
      <c r="G5" s="2"/>
      <c r="H5" s="2"/>
      <c r="I5" s="2"/>
      <c r="J5" s="2"/>
      <c r="K5" s="14"/>
    </row>
    <row r="6" spans="2:12" x14ac:dyDescent="0.2">
      <c r="B6" s="12"/>
      <c r="C6" s="2"/>
      <c r="D6" s="13"/>
      <c r="E6" s="2"/>
      <c r="F6" s="2"/>
      <c r="G6" s="2"/>
      <c r="H6" s="2"/>
      <c r="I6" s="2"/>
      <c r="J6" s="2"/>
      <c r="K6" s="14"/>
    </row>
    <row r="7" spans="2:12" ht="13.15" customHeight="1" x14ac:dyDescent="0.2">
      <c r="B7" s="12"/>
      <c r="C7" s="114" t="s">
        <v>54</v>
      </c>
      <c r="D7" s="114"/>
      <c r="E7" s="114"/>
      <c r="F7" s="114"/>
      <c r="G7" s="114"/>
      <c r="H7" s="114"/>
      <c r="I7" s="114"/>
      <c r="J7" s="114"/>
      <c r="K7" s="14"/>
    </row>
    <row r="8" spans="2:12" ht="13.15" customHeight="1" x14ac:dyDescent="0.2">
      <c r="B8" s="12"/>
      <c r="C8" s="114"/>
      <c r="D8" s="114"/>
      <c r="E8" s="114"/>
      <c r="F8" s="114"/>
      <c r="G8" s="114"/>
      <c r="H8" s="114"/>
      <c r="I8" s="114"/>
      <c r="J8" s="114"/>
      <c r="K8" s="14"/>
    </row>
    <row r="9" spans="2:12" ht="13.15" customHeight="1" x14ac:dyDescent="0.3">
      <c r="B9" s="12"/>
      <c r="C9" s="15"/>
      <c r="D9" s="15"/>
      <c r="E9" s="15"/>
      <c r="F9" s="15"/>
      <c r="G9" s="15"/>
      <c r="H9" s="15"/>
      <c r="I9" s="15"/>
      <c r="J9" s="15"/>
      <c r="K9" s="14"/>
      <c r="L9" s="107" t="s">
        <v>53</v>
      </c>
    </row>
    <row r="10" spans="2:12" x14ac:dyDescent="0.2">
      <c r="B10" s="12"/>
      <c r="C10" s="2"/>
      <c r="D10" s="13"/>
      <c r="E10" s="2"/>
      <c r="F10" s="2"/>
      <c r="G10" s="2"/>
      <c r="H10" s="2"/>
      <c r="I10" s="2"/>
      <c r="J10" s="2"/>
      <c r="K10" s="14"/>
    </row>
    <row r="11" spans="2:12" ht="18" customHeight="1" x14ac:dyDescent="0.25">
      <c r="B11" s="12"/>
      <c r="C11" s="16" t="s">
        <v>55</v>
      </c>
      <c r="D11" s="13"/>
      <c r="E11" s="2"/>
      <c r="F11" s="2"/>
      <c r="G11" s="2"/>
      <c r="H11" s="2"/>
      <c r="I11" s="2"/>
      <c r="J11" s="2"/>
      <c r="K11" s="14"/>
    </row>
    <row r="12" spans="2:12" x14ac:dyDescent="0.2">
      <c r="B12" s="12"/>
      <c r="C12" s="2"/>
      <c r="D12" s="13"/>
      <c r="E12" s="2"/>
      <c r="F12" s="2"/>
      <c r="G12" s="2"/>
      <c r="H12" s="2"/>
      <c r="I12" s="2"/>
      <c r="J12" s="2"/>
      <c r="K12" s="14"/>
    </row>
    <row r="13" spans="2:12" x14ac:dyDescent="0.2">
      <c r="B13" s="12"/>
      <c r="C13" s="1" t="s">
        <v>9</v>
      </c>
      <c r="D13" s="13"/>
      <c r="E13" s="2"/>
      <c r="F13" s="2"/>
      <c r="G13" s="2"/>
      <c r="H13" s="2"/>
      <c r="I13" s="2"/>
      <c r="J13" s="2"/>
      <c r="K13" s="14"/>
    </row>
    <row r="14" spans="2:12" ht="13.5" thickBot="1" x14ac:dyDescent="0.25">
      <c r="B14" s="12"/>
      <c r="C14" s="2"/>
      <c r="D14" s="13"/>
      <c r="E14" s="2"/>
      <c r="F14" s="2"/>
      <c r="G14" s="2"/>
      <c r="H14" s="2"/>
      <c r="I14" s="2"/>
      <c r="J14" s="2"/>
      <c r="K14" s="14"/>
    </row>
    <row r="15" spans="2:12" x14ac:dyDescent="0.2">
      <c r="B15" s="17"/>
      <c r="C15" s="8"/>
      <c r="D15" s="10"/>
      <c r="E15" s="9"/>
      <c r="F15" s="9"/>
      <c r="G15" s="9"/>
      <c r="H15" s="9"/>
      <c r="I15" s="9"/>
      <c r="J15" s="11"/>
      <c r="K15" s="14"/>
    </row>
    <row r="16" spans="2:12" ht="15" x14ac:dyDescent="0.25">
      <c r="B16" s="17"/>
      <c r="C16" s="18" t="s">
        <v>10</v>
      </c>
      <c r="D16" s="19" t="s">
        <v>11</v>
      </c>
      <c r="E16" s="2"/>
      <c r="F16" s="20">
        <v>42582</v>
      </c>
      <c r="G16" s="20">
        <v>42613</v>
      </c>
      <c r="H16" s="20">
        <v>42643</v>
      </c>
      <c r="I16" s="21" t="s">
        <v>12</v>
      </c>
      <c r="J16" s="22" t="s">
        <v>5</v>
      </c>
      <c r="K16" s="14"/>
    </row>
    <row r="17" spans="2:11" ht="13.5" thickBot="1" x14ac:dyDescent="0.25">
      <c r="B17" s="17"/>
      <c r="C17" s="23"/>
      <c r="D17" s="24"/>
      <c r="E17" s="25"/>
      <c r="F17" s="25"/>
      <c r="G17" s="25"/>
      <c r="H17" s="25"/>
      <c r="I17" s="25"/>
      <c r="J17" s="26"/>
      <c r="K17" s="14"/>
    </row>
    <row r="18" spans="2:11" ht="13.5" thickBot="1" x14ac:dyDescent="0.25">
      <c r="B18" s="17"/>
      <c r="C18" s="2"/>
      <c r="D18" s="13"/>
      <c r="E18" s="2"/>
      <c r="F18" s="2"/>
      <c r="G18" s="2"/>
      <c r="H18" s="2"/>
      <c r="I18" s="2"/>
      <c r="J18" s="2"/>
      <c r="K18" s="14"/>
    </row>
    <row r="19" spans="2:11" x14ac:dyDescent="0.2">
      <c r="B19" s="17"/>
      <c r="C19" s="8"/>
      <c r="D19" s="10"/>
      <c r="E19" s="9"/>
      <c r="F19" s="9"/>
      <c r="G19" s="9"/>
      <c r="H19" s="9"/>
      <c r="I19" s="9"/>
      <c r="J19" s="11"/>
      <c r="K19" s="14"/>
    </row>
    <row r="20" spans="2:11" x14ac:dyDescent="0.2">
      <c r="B20" s="17"/>
      <c r="C20" s="83" t="s">
        <v>13</v>
      </c>
      <c r="D20" s="84">
        <v>1</v>
      </c>
      <c r="E20" s="79"/>
      <c r="F20" s="92">
        <v>6099585</v>
      </c>
      <c r="G20" s="92">
        <v>6034232</v>
      </c>
      <c r="H20" s="92">
        <v>9029560</v>
      </c>
      <c r="I20" s="82">
        <f t="shared" ref="I20:I30" si="0">SUM(F20:H20)</f>
        <v>21163377</v>
      </c>
      <c r="J20" s="27">
        <f t="shared" ref="J20:J30" si="1">I20/$I$33</f>
        <v>0.18645778492273685</v>
      </c>
      <c r="K20" s="14"/>
    </row>
    <row r="21" spans="2:11" x14ac:dyDescent="0.2">
      <c r="B21" s="17"/>
      <c r="C21" s="83" t="s">
        <v>14</v>
      </c>
      <c r="D21" s="84">
        <v>2</v>
      </c>
      <c r="E21" s="79"/>
      <c r="F21" s="92">
        <v>358713</v>
      </c>
      <c r="G21" s="92">
        <v>558412</v>
      </c>
      <c r="H21" s="92">
        <v>663732</v>
      </c>
      <c r="I21" s="29">
        <f t="shared" si="0"/>
        <v>1580857</v>
      </c>
      <c r="J21" s="27">
        <f t="shared" si="1"/>
        <v>1.3927980137555694E-2</v>
      </c>
      <c r="K21" s="14"/>
    </row>
    <row r="22" spans="2:11" x14ac:dyDescent="0.2">
      <c r="B22" s="17"/>
      <c r="C22" s="83" t="s">
        <v>0</v>
      </c>
      <c r="D22" s="84">
        <v>3</v>
      </c>
      <c r="E22" s="79"/>
      <c r="F22" s="92">
        <v>132349.85</v>
      </c>
      <c r="G22" s="92">
        <v>29986.37</v>
      </c>
      <c r="H22" s="92">
        <v>125550.69</v>
      </c>
      <c r="I22" s="29">
        <f>SUM(F22:H22)</f>
        <v>287886.91000000003</v>
      </c>
      <c r="J22" s="27">
        <f t="shared" si="1"/>
        <v>2.5363983993127045E-3</v>
      </c>
      <c r="K22" s="14"/>
    </row>
    <row r="23" spans="2:11" x14ac:dyDescent="0.2">
      <c r="B23" s="17"/>
      <c r="C23" s="83" t="s">
        <v>15</v>
      </c>
      <c r="D23" s="13"/>
      <c r="E23" s="2"/>
      <c r="F23" s="92">
        <v>3290624.27</v>
      </c>
      <c r="G23" s="92">
        <v>5797483.7300000004</v>
      </c>
      <c r="H23" s="92">
        <v>56146675.659999996</v>
      </c>
      <c r="I23" s="29">
        <f t="shared" si="0"/>
        <v>65234783.659999996</v>
      </c>
      <c r="J23" s="27">
        <f t="shared" si="1"/>
        <v>0.57474443994252655</v>
      </c>
      <c r="K23" s="14"/>
    </row>
    <row r="24" spans="2:11" x14ac:dyDescent="0.2">
      <c r="B24" s="17"/>
      <c r="C24" s="83" t="s">
        <v>1</v>
      </c>
      <c r="D24" s="84"/>
      <c r="E24" s="79"/>
      <c r="F24" s="92">
        <v>87733</v>
      </c>
      <c r="G24" s="92">
        <v>45596</v>
      </c>
      <c r="H24" s="92">
        <v>106045</v>
      </c>
      <c r="I24" s="29">
        <f t="shared" si="0"/>
        <v>239374</v>
      </c>
      <c r="J24" s="27">
        <f t="shared" si="1"/>
        <v>2.108980329939556E-3</v>
      </c>
      <c r="K24" s="14"/>
    </row>
    <row r="25" spans="2:11" x14ac:dyDescent="0.2">
      <c r="B25" s="17"/>
      <c r="C25" s="83" t="s">
        <v>2</v>
      </c>
      <c r="D25" s="84"/>
      <c r="E25" s="79"/>
      <c r="F25" s="92">
        <v>89419</v>
      </c>
      <c r="G25" s="92">
        <v>1823251</v>
      </c>
      <c r="H25" s="92">
        <v>2899822</v>
      </c>
      <c r="I25" s="29">
        <f t="shared" si="0"/>
        <v>4812492</v>
      </c>
      <c r="J25" s="27">
        <f t="shared" si="1"/>
        <v>4.2399972286010487E-2</v>
      </c>
      <c r="K25" s="14"/>
    </row>
    <row r="26" spans="2:11" x14ac:dyDescent="0.2">
      <c r="B26" s="17"/>
      <c r="C26" s="83" t="s">
        <v>16</v>
      </c>
      <c r="D26" s="84">
        <v>4</v>
      </c>
      <c r="E26" s="79"/>
      <c r="F26" s="92"/>
      <c r="G26" s="92"/>
      <c r="H26" s="92"/>
      <c r="I26" s="29">
        <f t="shared" si="0"/>
        <v>0</v>
      </c>
      <c r="J26" s="27">
        <f t="shared" si="1"/>
        <v>0</v>
      </c>
      <c r="K26" s="14"/>
    </row>
    <row r="27" spans="2:11" x14ac:dyDescent="0.2">
      <c r="B27" s="17"/>
      <c r="C27" s="83" t="s">
        <v>3</v>
      </c>
      <c r="D27" s="84">
        <v>5</v>
      </c>
      <c r="E27" s="79"/>
      <c r="F27" s="92"/>
      <c r="G27" s="92"/>
      <c r="H27" s="92"/>
      <c r="I27" s="29">
        <f t="shared" si="0"/>
        <v>0</v>
      </c>
      <c r="J27" s="27">
        <f t="shared" si="1"/>
        <v>0</v>
      </c>
      <c r="K27" s="14"/>
    </row>
    <row r="28" spans="2:11" x14ac:dyDescent="0.2">
      <c r="B28" s="17"/>
      <c r="C28" s="12" t="s">
        <v>17</v>
      </c>
      <c r="D28" s="13"/>
      <c r="E28" s="2"/>
      <c r="F28" s="92"/>
      <c r="G28" s="92"/>
      <c r="H28" s="92"/>
      <c r="I28" s="29">
        <f t="shared" si="0"/>
        <v>0</v>
      </c>
      <c r="J28" s="27">
        <f t="shared" si="1"/>
        <v>0</v>
      </c>
      <c r="K28" s="14"/>
    </row>
    <row r="29" spans="2:11" x14ac:dyDescent="0.2">
      <c r="B29" s="17"/>
      <c r="C29" s="12" t="s">
        <v>4</v>
      </c>
      <c r="D29" s="13"/>
      <c r="E29" s="2"/>
      <c r="F29" s="92">
        <v>18644.080000000002</v>
      </c>
      <c r="G29" s="92">
        <v>15111.1</v>
      </c>
      <c r="H29" s="92">
        <v>0</v>
      </c>
      <c r="I29" s="29">
        <f t="shared" si="0"/>
        <v>33755.18</v>
      </c>
      <c r="J29" s="27">
        <f t="shared" si="1"/>
        <v>2.9739658715469976E-4</v>
      </c>
      <c r="K29" s="14"/>
    </row>
    <row r="30" spans="2:11" x14ac:dyDescent="0.2">
      <c r="B30" s="17"/>
      <c r="C30" s="12" t="s">
        <v>18</v>
      </c>
      <c r="D30" s="13">
        <v>6</v>
      </c>
      <c r="E30" s="2"/>
      <c r="F30" s="97">
        <v>7286937.7999999998</v>
      </c>
      <c r="G30" s="97">
        <v>5340266.8</v>
      </c>
      <c r="H30" s="98">
        <v>7522513.6500000004</v>
      </c>
      <c r="I30" s="30">
        <f t="shared" si="0"/>
        <v>20149718.25</v>
      </c>
      <c r="J30" s="27">
        <f t="shared" si="1"/>
        <v>0.17752704739476341</v>
      </c>
      <c r="K30" s="14"/>
    </row>
    <row r="31" spans="2:11" ht="13.5" thickBot="1" x14ac:dyDescent="0.25">
      <c r="B31" s="17"/>
      <c r="C31" s="23"/>
      <c r="D31" s="24"/>
      <c r="E31" s="25"/>
      <c r="F31" s="25"/>
      <c r="G31" s="25"/>
      <c r="H31" s="25"/>
      <c r="I31" s="25"/>
      <c r="J31" s="31"/>
      <c r="K31" s="14"/>
    </row>
    <row r="32" spans="2:11" x14ac:dyDescent="0.2">
      <c r="B32" s="17"/>
      <c r="C32" s="2"/>
      <c r="D32" s="13"/>
      <c r="E32" s="2"/>
      <c r="F32" s="2"/>
      <c r="G32" s="2"/>
      <c r="H32" s="2"/>
      <c r="I32" s="2"/>
      <c r="J32" s="10"/>
      <c r="K32" s="14"/>
    </row>
    <row r="33" spans="2:11" ht="15.75" thickBot="1" x14ac:dyDescent="0.3">
      <c r="B33" s="17"/>
      <c r="C33" s="32" t="s">
        <v>19</v>
      </c>
      <c r="D33" s="13"/>
      <c r="E33" s="2"/>
      <c r="F33" s="33">
        <f>SUM(F20:F30)</f>
        <v>17364006</v>
      </c>
      <c r="G33" s="33">
        <f>SUM(G20:G30)</f>
        <v>19644339</v>
      </c>
      <c r="H33" s="33">
        <f>SUM(H20:H30)</f>
        <v>76493899</v>
      </c>
      <c r="I33" s="33">
        <f>SUM(I20:I30)</f>
        <v>113502244</v>
      </c>
      <c r="J33" s="34">
        <f>SUM(J20:J32)</f>
        <v>0.99999999999999989</v>
      </c>
      <c r="K33" s="14"/>
    </row>
    <row r="34" spans="2:11" ht="15.75" thickTop="1" x14ac:dyDescent="0.25">
      <c r="B34" s="17"/>
      <c r="C34" s="32"/>
      <c r="D34" s="13"/>
      <c r="E34" s="2"/>
      <c r="F34" s="35">
        <f>F33/$I$33</f>
        <v>0.15298381237290781</v>
      </c>
      <c r="G34" s="35">
        <f>G33/$I$33</f>
        <v>0.17307445480989786</v>
      </c>
      <c r="H34" s="35">
        <f>H33/$I$33</f>
        <v>0.67394173281719438</v>
      </c>
      <c r="I34" s="35">
        <f>I33/$I$33</f>
        <v>1</v>
      </c>
      <c r="J34" s="13"/>
      <c r="K34" s="14"/>
    </row>
    <row r="35" spans="2:11" x14ac:dyDescent="0.2">
      <c r="B35" s="17"/>
      <c r="C35" s="2"/>
      <c r="D35" s="13"/>
      <c r="E35" s="2"/>
      <c r="F35" s="2"/>
      <c r="G35" s="2"/>
      <c r="H35" s="2"/>
      <c r="I35" s="2"/>
      <c r="J35" s="13"/>
      <c r="K35" s="14"/>
    </row>
    <row r="36" spans="2:11" x14ac:dyDescent="0.2">
      <c r="B36" s="17"/>
      <c r="C36" s="5"/>
      <c r="D36" s="36"/>
      <c r="E36" s="37"/>
      <c r="F36" s="37"/>
      <c r="G36" s="37"/>
      <c r="H36" s="37"/>
      <c r="I36" s="37"/>
      <c r="J36" s="38"/>
      <c r="K36" s="14"/>
    </row>
    <row r="37" spans="2:11" ht="15" x14ac:dyDescent="0.25">
      <c r="B37" s="17"/>
      <c r="C37" s="39" t="s">
        <v>20</v>
      </c>
      <c r="D37" s="13"/>
      <c r="E37" s="2"/>
      <c r="F37" s="20">
        <v>42582</v>
      </c>
      <c r="G37" s="20">
        <v>42613</v>
      </c>
      <c r="H37" s="20">
        <v>42643</v>
      </c>
      <c r="I37" s="40" t="s">
        <v>12</v>
      </c>
      <c r="J37" s="41" t="s">
        <v>5</v>
      </c>
      <c r="K37" s="14"/>
    </row>
    <row r="38" spans="2:11" x14ac:dyDescent="0.2">
      <c r="B38" s="17"/>
      <c r="C38" s="42"/>
      <c r="D38" s="13"/>
      <c r="E38" s="2"/>
      <c r="F38" s="2"/>
      <c r="G38" s="2"/>
      <c r="H38" s="2"/>
      <c r="I38" s="43"/>
      <c r="J38" s="44"/>
      <c r="K38" s="14"/>
    </row>
    <row r="39" spans="2:11" x14ac:dyDescent="0.2">
      <c r="B39" s="17"/>
      <c r="C39" s="42" t="s">
        <v>21</v>
      </c>
      <c r="D39" s="45">
        <v>1</v>
      </c>
      <c r="E39" s="2"/>
      <c r="F39" s="46">
        <f>SUM(F41:F47)</f>
        <v>6099587</v>
      </c>
      <c r="G39" s="46">
        <f>SUM(G41:G47)</f>
        <v>6034228</v>
      </c>
      <c r="H39" s="46">
        <f>SUM(H41:H47)</f>
        <v>9029560</v>
      </c>
      <c r="I39" s="47">
        <f>SUM(F39:H39)</f>
        <v>21163375</v>
      </c>
      <c r="J39" s="48">
        <f>SUM(J41:J47)</f>
        <v>1</v>
      </c>
      <c r="K39" s="14"/>
    </row>
    <row r="40" spans="2:11" x14ac:dyDescent="0.2">
      <c r="B40" s="17"/>
      <c r="C40" s="3"/>
      <c r="D40" s="45"/>
      <c r="E40" s="2"/>
      <c r="F40" s="67"/>
      <c r="G40" s="67"/>
      <c r="H40" s="67"/>
      <c r="I40" s="49"/>
      <c r="J40" s="68"/>
      <c r="K40" s="14"/>
    </row>
    <row r="41" spans="2:11" x14ac:dyDescent="0.2">
      <c r="B41" s="17"/>
      <c r="C41" s="80" t="s">
        <v>31</v>
      </c>
      <c r="D41" s="81"/>
      <c r="E41" s="79"/>
      <c r="F41" s="85">
        <f>65118+305461+46479+31949+43209+53425+32347</f>
        <v>577988</v>
      </c>
      <c r="G41" s="85">
        <f>65118+306115+46270+31949+44074+54075+32347</f>
        <v>579948</v>
      </c>
      <c r="H41" s="85">
        <f>143382+549439+46374+188771+43209+69871+51290</f>
        <v>1092336</v>
      </c>
      <c r="I41" s="104">
        <f t="shared" ref="I41:I47" si="2">SUM(F41:H41)</f>
        <v>2250272</v>
      </c>
      <c r="J41" s="69">
        <f t="shared" ref="J41:J47" si="3">I41/$I$39</f>
        <v>0.10632859834501822</v>
      </c>
      <c r="K41" s="14"/>
    </row>
    <row r="42" spans="2:11" x14ac:dyDescent="0.2">
      <c r="B42" s="17"/>
      <c r="C42" s="80" t="s">
        <v>32</v>
      </c>
      <c r="D42" s="81"/>
      <c r="E42" s="79"/>
      <c r="F42" s="85">
        <f>539844+130365+55726+8745+42975+145039+856379+438727+37932+72081+41261+17193+190622</f>
        <v>2576889</v>
      </c>
      <c r="G42" s="85">
        <f>542221+126170+55726+8745+45428+138455+826902+421121+38652+73451+47817+16928+183681</f>
        <v>2525297</v>
      </c>
      <c r="H42" s="85">
        <f>874999+145476+55726+8745+50356+138526+852215+63907+756727+39603+14624+133305+77515+15864+250494</f>
        <v>3478082</v>
      </c>
      <c r="I42" s="104">
        <f t="shared" si="2"/>
        <v>8580268</v>
      </c>
      <c r="J42" s="69">
        <f t="shared" si="3"/>
        <v>0.40543004128594801</v>
      </c>
      <c r="K42" s="14"/>
    </row>
    <row r="43" spans="2:11" x14ac:dyDescent="0.2">
      <c r="B43" s="17"/>
      <c r="C43" s="80" t="s">
        <v>47</v>
      </c>
      <c r="D43" s="81"/>
      <c r="E43" s="79"/>
      <c r="F43" s="85">
        <f>814195</f>
        <v>814195</v>
      </c>
      <c r="G43" s="85">
        <f>796072</f>
        <v>796072</v>
      </c>
      <c r="H43" s="85">
        <v>1251230</v>
      </c>
      <c r="I43" s="104">
        <f t="shared" si="2"/>
        <v>2861497</v>
      </c>
      <c r="J43" s="69">
        <f t="shared" si="3"/>
        <v>0.13520986137608013</v>
      </c>
      <c r="K43" s="14"/>
    </row>
    <row r="44" spans="2:11" x14ac:dyDescent="0.2">
      <c r="B44" s="17"/>
      <c r="C44" s="80" t="s">
        <v>48</v>
      </c>
      <c r="D44" s="81"/>
      <c r="E44" s="79"/>
      <c r="F44" s="106">
        <f>303982+552970+36259+55344+26900+202420+352192+600448</f>
        <v>2130515</v>
      </c>
      <c r="G44" s="106">
        <f>298645+488205+34549+50178+22510+213066+434079+591679</f>
        <v>2132911</v>
      </c>
      <c r="H44" s="106">
        <f>771735+657698+34545+55286+26900+317510+525133+819105</f>
        <v>3207912</v>
      </c>
      <c r="I44" s="104">
        <f t="shared" si="2"/>
        <v>7471338</v>
      </c>
      <c r="J44" s="69">
        <f t="shared" si="3"/>
        <v>0.35303149899295361</v>
      </c>
      <c r="K44" s="14"/>
    </row>
    <row r="45" spans="2:11" x14ac:dyDescent="0.2">
      <c r="B45" s="17"/>
      <c r="C45" s="3"/>
      <c r="D45" s="45"/>
      <c r="E45" s="2"/>
      <c r="F45" s="67"/>
      <c r="G45" s="67"/>
      <c r="H45" s="67"/>
      <c r="I45" s="95">
        <f t="shared" si="2"/>
        <v>0</v>
      </c>
      <c r="J45" s="69">
        <f t="shared" si="3"/>
        <v>0</v>
      </c>
      <c r="K45" s="14"/>
    </row>
    <row r="46" spans="2:11" x14ac:dyDescent="0.2">
      <c r="B46" s="17"/>
      <c r="C46" s="3"/>
      <c r="D46" s="45"/>
      <c r="E46" s="2"/>
      <c r="F46" s="67"/>
      <c r="G46" s="67"/>
      <c r="H46" s="67"/>
      <c r="I46" s="95">
        <f t="shared" si="2"/>
        <v>0</v>
      </c>
      <c r="J46" s="69">
        <f t="shared" si="3"/>
        <v>0</v>
      </c>
      <c r="K46" s="14"/>
    </row>
    <row r="47" spans="2:11" x14ac:dyDescent="0.2">
      <c r="B47" s="17"/>
      <c r="C47" s="3"/>
      <c r="D47" s="45"/>
      <c r="E47" s="2"/>
      <c r="F47" s="67"/>
      <c r="G47" s="67"/>
      <c r="H47" s="67"/>
      <c r="I47" s="95">
        <f t="shared" si="2"/>
        <v>0</v>
      </c>
      <c r="J47" s="69">
        <f t="shared" si="3"/>
        <v>0</v>
      </c>
      <c r="K47" s="14"/>
    </row>
    <row r="48" spans="2:11" x14ac:dyDescent="0.2">
      <c r="B48" s="17"/>
      <c r="C48" s="3"/>
      <c r="D48" s="45"/>
      <c r="E48" s="2"/>
      <c r="F48" s="67"/>
      <c r="G48" s="67"/>
      <c r="H48" s="67"/>
      <c r="I48" s="53"/>
      <c r="J48" s="68"/>
      <c r="K48" s="14"/>
    </row>
    <row r="49" spans="2:11" x14ac:dyDescent="0.2">
      <c r="B49" s="17"/>
      <c r="C49" s="42" t="s">
        <v>22</v>
      </c>
      <c r="D49" s="45">
        <v>2</v>
      </c>
      <c r="E49" s="2"/>
      <c r="F49" s="46">
        <f>SUM(F51:F52)</f>
        <v>358713</v>
      </c>
      <c r="G49" s="46">
        <f>SUM(G51:G52)</f>
        <v>558412</v>
      </c>
      <c r="H49" s="46">
        <f>SUM(H51:H52)</f>
        <v>663732</v>
      </c>
      <c r="I49" s="47">
        <f>SUM(F49:H49)</f>
        <v>1580857</v>
      </c>
      <c r="J49" s="48">
        <f>SUM(J51:J52)</f>
        <v>1</v>
      </c>
      <c r="K49" s="14"/>
    </row>
    <row r="50" spans="2:11" x14ac:dyDescent="0.2">
      <c r="B50" s="17"/>
      <c r="C50" s="3"/>
      <c r="D50" s="45"/>
      <c r="E50" s="2"/>
      <c r="F50" s="67"/>
      <c r="G50" s="67"/>
      <c r="H50" s="67"/>
      <c r="I50" s="53"/>
      <c r="J50" s="69"/>
      <c r="K50" s="14"/>
    </row>
    <row r="51" spans="2:11" x14ac:dyDescent="0.2">
      <c r="B51" s="17"/>
      <c r="C51" s="80" t="s">
        <v>33</v>
      </c>
      <c r="D51" s="81"/>
      <c r="E51" s="79"/>
      <c r="F51" s="106">
        <v>65682.5</v>
      </c>
      <c r="G51" s="106">
        <v>57247.72</v>
      </c>
      <c r="H51" s="106">
        <v>65555.740000000005</v>
      </c>
      <c r="I51" s="78">
        <f>SUM(F51:H51)</f>
        <v>188485.96000000002</v>
      </c>
      <c r="J51" s="69">
        <f>I51/I49</f>
        <v>0.11923024030636549</v>
      </c>
      <c r="K51" s="14"/>
    </row>
    <row r="52" spans="2:11" x14ac:dyDescent="0.2">
      <c r="B52" s="17"/>
      <c r="C52" s="80" t="s">
        <v>34</v>
      </c>
      <c r="D52" s="81"/>
      <c r="E52" s="79"/>
      <c r="F52" s="106">
        <v>293030.5</v>
      </c>
      <c r="G52" s="106">
        <v>501164.28</v>
      </c>
      <c r="H52" s="106">
        <v>598176.26</v>
      </c>
      <c r="I52" s="105">
        <f>SUM(F52:H52)</f>
        <v>1392371.04</v>
      </c>
      <c r="J52" s="69">
        <f>I52/I49</f>
        <v>0.88076975969363458</v>
      </c>
      <c r="K52" s="14"/>
    </row>
    <row r="53" spans="2:11" x14ac:dyDescent="0.2">
      <c r="B53" s="17"/>
      <c r="C53" s="3"/>
      <c r="D53" s="45"/>
      <c r="E53" s="2"/>
      <c r="F53" s="67"/>
      <c r="G53" s="67"/>
      <c r="H53" s="67"/>
      <c r="I53" s="53"/>
      <c r="J53" s="69"/>
      <c r="K53" s="14"/>
    </row>
    <row r="54" spans="2:11" x14ac:dyDescent="0.2">
      <c r="B54" s="17"/>
      <c r="C54" s="42" t="s">
        <v>23</v>
      </c>
      <c r="D54" s="45">
        <v>3</v>
      </c>
      <c r="E54" s="2"/>
      <c r="F54" s="46">
        <f>SUM(F56:F57)</f>
        <v>132349.85</v>
      </c>
      <c r="G54" s="46">
        <f>SUM(G56:G57)</f>
        <v>29986.37</v>
      </c>
      <c r="H54" s="46">
        <f>SUM(H56:H57)</f>
        <v>125550.69</v>
      </c>
      <c r="I54" s="47">
        <f>SUM(F54:H54)</f>
        <v>287886.91000000003</v>
      </c>
      <c r="J54" s="48">
        <f>SUM(J56:J57)</f>
        <v>1</v>
      </c>
      <c r="K54" s="14"/>
    </row>
    <row r="55" spans="2:11" x14ac:dyDescent="0.2">
      <c r="B55" s="17"/>
      <c r="C55" s="3"/>
      <c r="D55" s="45"/>
      <c r="E55" s="2"/>
      <c r="F55" s="67"/>
      <c r="G55" s="67"/>
      <c r="H55" s="67"/>
      <c r="I55" s="53"/>
      <c r="J55" s="69"/>
      <c r="K55" s="14"/>
    </row>
    <row r="56" spans="2:11" x14ac:dyDescent="0.2">
      <c r="B56" s="17"/>
      <c r="C56" s="70" t="s">
        <v>24</v>
      </c>
      <c r="D56" s="45"/>
      <c r="E56" s="2"/>
      <c r="F56" s="92">
        <v>132349.85</v>
      </c>
      <c r="G56" s="92">
        <v>29986.37</v>
      </c>
      <c r="H56" s="92">
        <v>125550.69</v>
      </c>
      <c r="I56" s="50">
        <f>SUM(F56:H56)</f>
        <v>287886.91000000003</v>
      </c>
      <c r="J56" s="69">
        <f>I56/$I$54</f>
        <v>1</v>
      </c>
      <c r="K56" s="14"/>
    </row>
    <row r="57" spans="2:11" x14ac:dyDescent="0.2">
      <c r="B57" s="17"/>
      <c r="C57" s="80" t="s">
        <v>25</v>
      </c>
      <c r="D57" s="81"/>
      <c r="E57" s="79"/>
      <c r="F57" s="93">
        <v>0</v>
      </c>
      <c r="G57" s="93">
        <v>0</v>
      </c>
      <c r="H57" s="94">
        <v>0</v>
      </c>
      <c r="I57" s="52">
        <f>SUM(F57:H57)</f>
        <v>0</v>
      </c>
      <c r="J57" s="69">
        <f>I57/$I$54</f>
        <v>0</v>
      </c>
      <c r="K57" s="14"/>
    </row>
    <row r="58" spans="2:11" x14ac:dyDescent="0.2">
      <c r="B58" s="17"/>
      <c r="C58" s="3"/>
      <c r="D58" s="45"/>
      <c r="E58" s="2"/>
      <c r="F58" s="67"/>
      <c r="G58" s="67"/>
      <c r="H58" s="67"/>
      <c r="I58" s="53"/>
      <c r="J58" s="69"/>
      <c r="K58" s="14"/>
    </row>
    <row r="59" spans="2:11" x14ac:dyDescent="0.2">
      <c r="B59" s="17"/>
      <c r="C59" s="42" t="s">
        <v>16</v>
      </c>
      <c r="D59" s="45">
        <v>4</v>
      </c>
      <c r="E59" s="2"/>
      <c r="F59" s="46">
        <f>SUM(F61:F65)</f>
        <v>0</v>
      </c>
      <c r="G59" s="46">
        <f>SUM(G61:G65)</f>
        <v>0</v>
      </c>
      <c r="H59" s="46">
        <f>SUM(H61:H65)</f>
        <v>0</v>
      </c>
      <c r="I59" s="61">
        <f>SUM(I61:I65)</f>
        <v>0</v>
      </c>
      <c r="J59" s="48" t="e">
        <f>SUM(J61:J65)</f>
        <v>#DIV/0!</v>
      </c>
      <c r="K59" s="14"/>
    </row>
    <row r="60" spans="2:11" x14ac:dyDescent="0.2">
      <c r="B60" s="17"/>
      <c r="C60" s="3"/>
      <c r="D60" s="45"/>
      <c r="E60" s="2"/>
      <c r="F60" s="2"/>
      <c r="G60" s="4"/>
      <c r="H60" s="4"/>
      <c r="I60" s="53"/>
      <c r="J60" s="69"/>
      <c r="K60" s="14"/>
    </row>
    <row r="61" spans="2:11" x14ac:dyDescent="0.2">
      <c r="B61" s="17"/>
      <c r="C61" s="70" t="s">
        <v>35</v>
      </c>
      <c r="D61" s="45"/>
      <c r="E61" s="2"/>
      <c r="F61" s="76">
        <v>0</v>
      </c>
      <c r="G61" s="76">
        <v>0</v>
      </c>
      <c r="H61" s="103">
        <v>0</v>
      </c>
      <c r="I61" s="78">
        <f>SUM(F61:H61)</f>
        <v>0</v>
      </c>
      <c r="J61" s="69" t="e">
        <f>I61/$I$59</f>
        <v>#DIV/0!</v>
      </c>
      <c r="K61" s="14"/>
    </row>
    <row r="62" spans="2:11" x14ac:dyDescent="0.2">
      <c r="B62" s="17"/>
      <c r="C62" s="70" t="s">
        <v>36</v>
      </c>
      <c r="D62" s="45"/>
      <c r="E62" s="2"/>
      <c r="F62" s="77">
        <v>0</v>
      </c>
      <c r="G62" s="65"/>
      <c r="H62" s="65"/>
      <c r="I62" s="57">
        <f>SUM(F62:H62)</f>
        <v>0</v>
      </c>
      <c r="J62" s="69" t="e">
        <f>I62/$I$59</f>
        <v>#DIV/0!</v>
      </c>
      <c r="K62" s="14"/>
    </row>
    <row r="63" spans="2:11" x14ac:dyDescent="0.2">
      <c r="B63" s="17"/>
      <c r="C63" s="70" t="s">
        <v>37</v>
      </c>
      <c r="D63" s="45"/>
      <c r="E63" s="2"/>
      <c r="F63" s="77">
        <v>0</v>
      </c>
      <c r="G63" s="65">
        <v>0</v>
      </c>
      <c r="H63" s="65">
        <v>0</v>
      </c>
      <c r="I63" s="57">
        <f>SUM(F63:H63)</f>
        <v>0</v>
      </c>
      <c r="J63" s="69" t="e">
        <f>I63/$I$59</f>
        <v>#DIV/0!</v>
      </c>
      <c r="K63" s="14"/>
    </row>
    <row r="64" spans="2:11" x14ac:dyDescent="0.2">
      <c r="B64" s="17"/>
      <c r="C64" s="70" t="s">
        <v>52</v>
      </c>
      <c r="D64" s="45"/>
      <c r="E64" s="2"/>
      <c r="F64" s="28">
        <v>0</v>
      </c>
      <c r="G64" s="65">
        <v>0</v>
      </c>
      <c r="H64" s="65">
        <v>0</v>
      </c>
      <c r="I64" s="51">
        <f>SUM(F64:H64)</f>
        <v>0</v>
      </c>
      <c r="J64" s="69" t="e">
        <f>I64/$I$59</f>
        <v>#DIV/0!</v>
      </c>
      <c r="K64" s="14"/>
    </row>
    <row r="65" spans="2:11" x14ac:dyDescent="0.2">
      <c r="B65" s="17"/>
      <c r="C65" s="3" t="s">
        <v>26</v>
      </c>
      <c r="D65" s="45"/>
      <c r="E65" s="2"/>
      <c r="F65" s="62">
        <v>0</v>
      </c>
      <c r="G65" s="66">
        <v>0</v>
      </c>
      <c r="H65" s="66">
        <v>0</v>
      </c>
      <c r="I65" s="52">
        <f>SUM(F65:H65)</f>
        <v>0</v>
      </c>
      <c r="J65" s="69" t="e">
        <f>I65/$I$59</f>
        <v>#DIV/0!</v>
      </c>
      <c r="K65" s="14"/>
    </row>
    <row r="66" spans="2:11" x14ac:dyDescent="0.2">
      <c r="B66" s="17"/>
      <c r="C66" s="3"/>
      <c r="D66" s="67"/>
      <c r="E66" s="2"/>
      <c r="F66" s="54"/>
      <c r="G66" s="54"/>
      <c r="H66" s="54"/>
      <c r="I66" s="53"/>
      <c r="J66" s="69"/>
      <c r="K66" s="14"/>
    </row>
    <row r="67" spans="2:11" x14ac:dyDescent="0.2">
      <c r="B67" s="17"/>
      <c r="C67" s="42" t="s">
        <v>27</v>
      </c>
      <c r="D67" s="113">
        <v>5</v>
      </c>
      <c r="E67" s="2"/>
      <c r="F67" s="55">
        <f>SUM(F69:F74)</f>
        <v>0</v>
      </c>
      <c r="G67" s="55">
        <f>SUM(G69:G74)</f>
        <v>0</v>
      </c>
      <c r="H67" s="55">
        <f>SUM(H69:H74)</f>
        <v>0</v>
      </c>
      <c r="I67" s="63">
        <f>SUM(I69:I74)</f>
        <v>0</v>
      </c>
      <c r="J67" s="64" t="e">
        <f>SUM(J69:J74)</f>
        <v>#DIV/0!</v>
      </c>
      <c r="K67" s="14"/>
    </row>
    <row r="68" spans="2:11" x14ac:dyDescent="0.2">
      <c r="B68" s="17"/>
      <c r="C68" s="3"/>
      <c r="D68" s="67"/>
      <c r="E68" s="2"/>
      <c r="F68" s="54"/>
      <c r="G68" s="54"/>
      <c r="H68" s="54"/>
      <c r="I68" s="53"/>
      <c r="J68" s="69"/>
      <c r="K68" s="14"/>
    </row>
    <row r="69" spans="2:11" x14ac:dyDescent="0.2">
      <c r="B69" s="17"/>
      <c r="C69" s="70" t="s">
        <v>38</v>
      </c>
      <c r="D69" s="45"/>
      <c r="E69" s="2"/>
      <c r="F69" s="76">
        <v>0</v>
      </c>
      <c r="G69" s="87">
        <v>0</v>
      </c>
      <c r="H69" s="88">
        <v>0</v>
      </c>
      <c r="I69" s="78">
        <f t="shared" ref="I69:I74" si="4">SUM(F69:H69)</f>
        <v>0</v>
      </c>
      <c r="J69" s="69" t="e">
        <f t="shared" ref="J69:J74" si="5">I69/$I$67</f>
        <v>#DIV/0!</v>
      </c>
      <c r="K69" s="14"/>
    </row>
    <row r="70" spans="2:11" x14ac:dyDescent="0.2">
      <c r="B70" s="17"/>
      <c r="C70" s="70" t="s">
        <v>39</v>
      </c>
      <c r="D70" s="45"/>
      <c r="E70" s="2"/>
      <c r="F70" s="77">
        <v>0</v>
      </c>
      <c r="G70" s="54">
        <v>0</v>
      </c>
      <c r="H70" s="89">
        <v>0</v>
      </c>
      <c r="I70" s="57">
        <f t="shared" si="4"/>
        <v>0</v>
      </c>
      <c r="J70" s="69" t="e">
        <f t="shared" si="5"/>
        <v>#DIV/0!</v>
      </c>
      <c r="K70" s="14"/>
    </row>
    <row r="71" spans="2:11" x14ac:dyDescent="0.2">
      <c r="B71" s="17"/>
      <c r="C71" s="70" t="s">
        <v>40</v>
      </c>
      <c r="D71" s="45"/>
      <c r="E71" s="2"/>
      <c r="F71" s="77">
        <v>0</v>
      </c>
      <c r="G71" s="54">
        <v>0</v>
      </c>
      <c r="H71" s="89">
        <v>0</v>
      </c>
      <c r="I71" s="57">
        <f t="shared" si="4"/>
        <v>0</v>
      </c>
      <c r="J71" s="69" t="e">
        <f t="shared" si="5"/>
        <v>#DIV/0!</v>
      </c>
      <c r="K71" s="14"/>
    </row>
    <row r="72" spans="2:11" x14ac:dyDescent="0.2">
      <c r="B72" s="17"/>
      <c r="C72" s="70" t="s">
        <v>41</v>
      </c>
      <c r="D72" s="45"/>
      <c r="E72" s="2"/>
      <c r="F72" s="77">
        <v>0</v>
      </c>
      <c r="G72" s="54">
        <v>0</v>
      </c>
      <c r="H72" s="89">
        <v>0</v>
      </c>
      <c r="I72" s="57">
        <f t="shared" si="4"/>
        <v>0</v>
      </c>
      <c r="J72" s="69" t="e">
        <f t="shared" si="5"/>
        <v>#DIV/0!</v>
      </c>
      <c r="K72" s="14"/>
    </row>
    <row r="73" spans="2:11" x14ac:dyDescent="0.2">
      <c r="B73" s="17"/>
      <c r="C73" s="70" t="s">
        <v>42</v>
      </c>
      <c r="D73" s="45"/>
      <c r="E73" s="2"/>
      <c r="F73" s="77">
        <v>0</v>
      </c>
      <c r="G73" s="54">
        <v>0</v>
      </c>
      <c r="H73" s="89">
        <v>0</v>
      </c>
      <c r="I73" s="57">
        <f t="shared" si="4"/>
        <v>0</v>
      </c>
      <c r="J73" s="69" t="e">
        <f t="shared" si="5"/>
        <v>#DIV/0!</v>
      </c>
      <c r="K73" s="14"/>
    </row>
    <row r="74" spans="2:11" x14ac:dyDescent="0.2">
      <c r="B74" s="17"/>
      <c r="C74" s="70" t="s">
        <v>43</v>
      </c>
      <c r="D74" s="45"/>
      <c r="E74" s="2"/>
      <c r="F74" s="99">
        <v>0</v>
      </c>
      <c r="G74" s="56">
        <v>0</v>
      </c>
      <c r="H74" s="100">
        <v>0</v>
      </c>
      <c r="I74" s="86">
        <f t="shared" si="4"/>
        <v>0</v>
      </c>
      <c r="J74" s="69" t="e">
        <f t="shared" si="5"/>
        <v>#DIV/0!</v>
      </c>
      <c r="K74" s="14"/>
    </row>
    <row r="75" spans="2:11" x14ac:dyDescent="0.2">
      <c r="B75" s="17"/>
      <c r="C75" s="3"/>
      <c r="D75" s="45"/>
      <c r="E75" s="2"/>
      <c r="F75" s="54"/>
      <c r="G75" s="54"/>
      <c r="H75" s="54"/>
      <c r="I75" s="53"/>
      <c r="J75" s="69"/>
      <c r="K75" s="14"/>
    </row>
    <row r="76" spans="2:11" x14ac:dyDescent="0.2">
      <c r="B76" s="17"/>
      <c r="C76" s="42" t="s">
        <v>28</v>
      </c>
      <c r="D76" s="45">
        <v>6</v>
      </c>
      <c r="E76" s="2"/>
      <c r="F76" s="96">
        <f>SUM(F77:F78)</f>
        <v>7286937.7999999998</v>
      </c>
      <c r="G76" s="96">
        <f>SUM(G77:G78)</f>
        <v>5340266.8</v>
      </c>
      <c r="H76" s="96">
        <f>SUM(H77:H78)</f>
        <v>7522513.6500000004</v>
      </c>
      <c r="I76" s="101">
        <f>SUM(F76:H76)</f>
        <v>20149718.25</v>
      </c>
      <c r="J76" s="48">
        <f>SUM(J78:J78)</f>
        <v>1</v>
      </c>
      <c r="K76" s="14"/>
    </row>
    <row r="77" spans="2:11" x14ac:dyDescent="0.2">
      <c r="B77" s="17"/>
      <c r="C77" s="3"/>
      <c r="D77" s="13"/>
      <c r="E77" s="2"/>
      <c r="F77" s="54"/>
      <c r="G77" s="54"/>
      <c r="H77" s="54"/>
      <c r="I77" s="47"/>
      <c r="J77" s="69"/>
      <c r="K77" s="14"/>
    </row>
    <row r="78" spans="2:11" x14ac:dyDescent="0.2">
      <c r="B78" s="12"/>
      <c r="C78" s="3" t="s">
        <v>49</v>
      </c>
      <c r="D78" s="13"/>
      <c r="E78" s="2"/>
      <c r="F78" s="97">
        <v>7286937.7999999998</v>
      </c>
      <c r="G78" s="97">
        <v>5340266.8</v>
      </c>
      <c r="H78" s="98">
        <v>7522513.6500000004</v>
      </c>
      <c r="I78" s="102">
        <f>SUM(F78:H78)</f>
        <v>20149718.25</v>
      </c>
      <c r="J78" s="69">
        <f>I78/I76</f>
        <v>1</v>
      </c>
      <c r="K78" s="14"/>
    </row>
    <row r="79" spans="2:11" x14ac:dyDescent="0.2">
      <c r="B79" s="12"/>
      <c r="C79" s="3"/>
      <c r="D79" s="13"/>
      <c r="E79" s="2"/>
      <c r="F79" s="2"/>
      <c r="G79" s="54"/>
      <c r="H79" s="54"/>
      <c r="I79" s="54"/>
      <c r="J79" s="69"/>
      <c r="K79" s="14"/>
    </row>
    <row r="80" spans="2:11" ht="15" x14ac:dyDescent="0.25">
      <c r="B80" s="12"/>
      <c r="C80" s="42" t="s">
        <v>29</v>
      </c>
      <c r="D80" s="13"/>
      <c r="E80" s="2"/>
      <c r="F80" s="108"/>
      <c r="G80" s="111">
        <v>42582</v>
      </c>
      <c r="H80" s="112">
        <v>42613</v>
      </c>
      <c r="I80" s="112">
        <v>42643</v>
      </c>
      <c r="J80" s="69"/>
      <c r="K80" s="14"/>
    </row>
    <row r="81" spans="2:11" x14ac:dyDescent="0.2">
      <c r="B81" s="12"/>
      <c r="C81" s="3" t="s">
        <v>6</v>
      </c>
      <c r="D81" s="13"/>
      <c r="E81" s="2"/>
      <c r="F81" s="109"/>
      <c r="G81" s="71">
        <v>771889</v>
      </c>
      <c r="H81" s="110">
        <v>1825332</v>
      </c>
      <c r="I81" s="71">
        <f>H84</f>
        <v>24885919</v>
      </c>
      <c r="J81" s="69"/>
      <c r="K81" s="14"/>
    </row>
    <row r="82" spans="2:11" x14ac:dyDescent="0.2">
      <c r="B82" s="12"/>
      <c r="C82" s="3" t="s">
        <v>7</v>
      </c>
      <c r="D82" s="13"/>
      <c r="E82" s="2"/>
      <c r="F82" s="109"/>
      <c r="G82" s="71">
        <v>18417449</v>
      </c>
      <c r="H82" s="71">
        <v>42704926</v>
      </c>
      <c r="I82" s="71">
        <v>63719276</v>
      </c>
      <c r="J82" s="69"/>
      <c r="K82" s="14"/>
    </row>
    <row r="83" spans="2:11" x14ac:dyDescent="0.2">
      <c r="B83" s="12"/>
      <c r="C83" s="3" t="s">
        <v>8</v>
      </c>
      <c r="D83" s="13"/>
      <c r="E83" s="2"/>
      <c r="F83" s="109"/>
      <c r="G83" s="71">
        <v>-17364006</v>
      </c>
      <c r="H83" s="71">
        <v>-19644339</v>
      </c>
      <c r="I83" s="71">
        <v>-76493899</v>
      </c>
      <c r="J83" s="69"/>
      <c r="K83" s="14"/>
    </row>
    <row r="84" spans="2:11" x14ac:dyDescent="0.2">
      <c r="B84" s="12"/>
      <c r="C84" s="70" t="s">
        <v>56</v>
      </c>
      <c r="D84" s="13"/>
      <c r="E84" s="2"/>
      <c r="F84" s="109"/>
      <c r="G84" s="71">
        <f>SUM(G81:G83)</f>
        <v>1825332</v>
      </c>
      <c r="H84" s="71">
        <f>SUM(H81:H83)</f>
        <v>24885919</v>
      </c>
      <c r="I84" s="71">
        <f>SUM(I81:I83)</f>
        <v>12111296</v>
      </c>
      <c r="J84" s="69"/>
      <c r="K84" s="14"/>
    </row>
    <row r="85" spans="2:11" x14ac:dyDescent="0.2">
      <c r="B85" s="12"/>
      <c r="C85" s="6"/>
      <c r="D85" s="58"/>
      <c r="E85" s="4"/>
      <c r="F85" s="4"/>
      <c r="G85" s="56" t="s">
        <v>50</v>
      </c>
      <c r="H85" s="56"/>
      <c r="I85" s="56"/>
      <c r="J85" s="72"/>
      <c r="K85" s="14"/>
    </row>
    <row r="86" spans="2:11" x14ac:dyDescent="0.2">
      <c r="B86" s="12"/>
      <c r="C86" s="2"/>
      <c r="D86" s="13"/>
      <c r="E86" s="2"/>
      <c r="F86" s="2"/>
      <c r="G86" s="54"/>
      <c r="H86" s="54"/>
      <c r="I86" s="54"/>
      <c r="J86" s="73"/>
      <c r="K86" s="14"/>
    </row>
    <row r="87" spans="2:11" x14ac:dyDescent="0.2">
      <c r="B87" s="12"/>
      <c r="C87" s="2"/>
      <c r="D87" s="13"/>
      <c r="E87" s="2"/>
      <c r="F87" s="2"/>
      <c r="G87" s="54"/>
      <c r="H87" s="54"/>
      <c r="I87" s="54"/>
      <c r="J87" s="73"/>
      <c r="K87" s="14"/>
    </row>
    <row r="88" spans="2:11" x14ac:dyDescent="0.2">
      <c r="B88" s="12"/>
      <c r="C88" s="2"/>
      <c r="D88" s="13"/>
      <c r="E88" s="2"/>
      <c r="F88" s="2"/>
      <c r="G88" s="54"/>
      <c r="H88" s="54"/>
      <c r="I88" s="54"/>
      <c r="J88" s="73"/>
      <c r="K88" s="14"/>
    </row>
    <row r="89" spans="2:11" x14ac:dyDescent="0.2">
      <c r="B89" s="12"/>
      <c r="C89" s="2" t="s">
        <v>57</v>
      </c>
      <c r="D89" s="13"/>
      <c r="E89" s="2"/>
      <c r="F89" s="2"/>
      <c r="G89" s="54" t="s">
        <v>44</v>
      </c>
      <c r="H89" s="54"/>
      <c r="I89" s="54"/>
      <c r="J89" s="73"/>
      <c r="K89" s="14"/>
    </row>
    <row r="90" spans="2:11" x14ac:dyDescent="0.2">
      <c r="B90" s="12"/>
      <c r="C90" s="90" t="s">
        <v>51</v>
      </c>
      <c r="D90" s="13"/>
      <c r="E90" s="2"/>
      <c r="F90" s="2" t="s">
        <v>45</v>
      </c>
      <c r="G90" s="2"/>
      <c r="H90" s="2"/>
      <c r="I90" s="54"/>
      <c r="J90" s="73"/>
      <c r="K90" s="14"/>
    </row>
    <row r="91" spans="2:11" x14ac:dyDescent="0.2">
      <c r="B91" s="12"/>
      <c r="C91" s="2"/>
      <c r="D91" s="13"/>
      <c r="E91" s="2"/>
      <c r="F91" s="2"/>
      <c r="G91" s="2"/>
      <c r="H91" s="2"/>
      <c r="I91" s="54"/>
      <c r="J91" s="73"/>
      <c r="K91" s="14"/>
    </row>
    <row r="92" spans="2:11" x14ac:dyDescent="0.2">
      <c r="B92" s="12"/>
      <c r="C92" s="2" t="s">
        <v>58</v>
      </c>
      <c r="D92" s="13"/>
      <c r="E92" s="2"/>
      <c r="F92" s="2" t="s">
        <v>30</v>
      </c>
      <c r="G92" s="2"/>
      <c r="H92" s="2"/>
      <c r="I92" s="54"/>
      <c r="J92" s="73"/>
      <c r="K92" s="14"/>
    </row>
    <row r="93" spans="2:11" x14ac:dyDescent="0.2">
      <c r="B93" s="12"/>
      <c r="C93" s="2"/>
      <c r="D93" s="13"/>
      <c r="E93" s="2"/>
      <c r="F93" s="2"/>
      <c r="G93" s="2"/>
      <c r="H93" s="2"/>
      <c r="I93" s="54"/>
      <c r="J93" s="73"/>
      <c r="K93" s="14"/>
    </row>
    <row r="94" spans="2:11" x14ac:dyDescent="0.2">
      <c r="B94" s="12"/>
      <c r="C94" s="90" t="s">
        <v>59</v>
      </c>
      <c r="D94" s="13"/>
      <c r="E94" s="2"/>
      <c r="F94" s="2" t="s">
        <v>46</v>
      </c>
      <c r="G94" s="91"/>
      <c r="H94" s="2"/>
      <c r="I94" s="54"/>
      <c r="J94" s="73"/>
      <c r="K94" s="14"/>
    </row>
    <row r="95" spans="2:11" x14ac:dyDescent="0.2">
      <c r="B95" s="12"/>
      <c r="C95" s="2"/>
      <c r="D95" s="13"/>
      <c r="E95" s="2"/>
      <c r="F95" s="2"/>
      <c r="G95" s="54"/>
      <c r="H95" s="54"/>
      <c r="I95" s="54"/>
      <c r="J95" s="73"/>
      <c r="K95" s="14"/>
    </row>
    <row r="96" spans="2:11" x14ac:dyDescent="0.2">
      <c r="B96" s="12"/>
      <c r="C96" s="2"/>
      <c r="D96" s="13"/>
      <c r="E96" s="2"/>
      <c r="F96" s="2"/>
      <c r="G96" s="54"/>
      <c r="H96" s="54"/>
      <c r="I96" s="54"/>
      <c r="J96" s="73"/>
      <c r="K96" s="14"/>
    </row>
    <row r="97" spans="2:11" ht="13.5" thickBot="1" x14ac:dyDescent="0.25">
      <c r="B97" s="23"/>
      <c r="C97" s="25"/>
      <c r="D97" s="24"/>
      <c r="E97" s="25"/>
      <c r="F97" s="25"/>
      <c r="G97" s="59"/>
      <c r="H97" s="59"/>
      <c r="I97" s="59"/>
      <c r="J97" s="74"/>
      <c r="K97" s="26"/>
    </row>
    <row r="98" spans="2:11" x14ac:dyDescent="0.2">
      <c r="G98" s="60"/>
      <c r="H98" s="60"/>
      <c r="I98" s="60"/>
      <c r="J98" s="75"/>
    </row>
    <row r="99" spans="2:11" x14ac:dyDescent="0.2">
      <c r="G99" s="60"/>
      <c r="H99" s="60"/>
      <c r="I99" s="60"/>
      <c r="J99" s="75"/>
    </row>
    <row r="100" spans="2:11" x14ac:dyDescent="0.2">
      <c r="G100" s="60"/>
      <c r="H100" s="60"/>
      <c r="I100" s="60"/>
      <c r="J100" s="60"/>
    </row>
    <row r="101" spans="2:11" x14ac:dyDescent="0.2">
      <c r="G101" s="60"/>
      <c r="H101" s="60"/>
      <c r="I101" s="60"/>
      <c r="J101" s="60"/>
    </row>
    <row r="102" spans="2:11" x14ac:dyDescent="0.2">
      <c r="G102" s="60"/>
      <c r="H102" s="60"/>
      <c r="I102" s="60"/>
      <c r="J102" s="60"/>
    </row>
    <row r="103" spans="2:11" x14ac:dyDescent="0.2">
      <c r="I103" s="2"/>
      <c r="J103" s="60"/>
    </row>
    <row r="104" spans="2:11" x14ac:dyDescent="0.2">
      <c r="I104" s="2"/>
      <c r="J104" s="60"/>
    </row>
    <row r="105" spans="2:11" x14ac:dyDescent="0.2">
      <c r="I105" s="2"/>
      <c r="J105" s="60"/>
    </row>
    <row r="106" spans="2:11" x14ac:dyDescent="0.2">
      <c r="I106" s="2"/>
      <c r="J106" s="60"/>
    </row>
    <row r="107" spans="2:11" x14ac:dyDescent="0.2">
      <c r="I107" s="2"/>
      <c r="J107" s="60"/>
    </row>
    <row r="108" spans="2:11" x14ac:dyDescent="0.2">
      <c r="G108" s="60"/>
      <c r="H108" s="60"/>
      <c r="I108" s="60"/>
      <c r="J108" s="60"/>
    </row>
  </sheetData>
  <mergeCells count="1">
    <mergeCell ref="C7:J8"/>
  </mergeCells>
  <phoneticPr fontId="2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 Beyers Naude Local Mun</vt:lpstr>
      <vt:lpstr>'Dr Beyers Naude Local Mun'!Print_Area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ThatoM</dc:creator>
  <cp:lastModifiedBy>Clarisha Kivedo</cp:lastModifiedBy>
  <cp:lastPrinted>2017-02-22T12:26:05Z</cp:lastPrinted>
  <dcterms:created xsi:type="dcterms:W3CDTF">2007-10-15T11:29:26Z</dcterms:created>
  <dcterms:modified xsi:type="dcterms:W3CDTF">2017-02-24T08:22:22Z</dcterms:modified>
</cp:coreProperties>
</file>